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8" windowWidth="21012" windowHeight="997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32" i="1" l="1"/>
  <c r="E35" i="1" s="1"/>
  <c r="E27" i="1" s="1"/>
  <c r="F27" i="1" s="1"/>
  <c r="E28" i="1" l="1"/>
  <c r="F28" i="1" s="1"/>
  <c r="E10" i="1"/>
  <c r="F10" i="1" s="1"/>
  <c r="E11" i="1"/>
  <c r="F11" i="1" s="1"/>
  <c r="E18" i="1"/>
  <c r="F18" i="1" s="1"/>
  <c r="E23" i="1"/>
  <c r="F23" i="1" s="1"/>
  <c r="E19" i="1"/>
  <c r="F19" i="1" s="1"/>
  <c r="D31" i="1"/>
  <c r="E31" i="1" s="1"/>
  <c r="F31" i="1" s="1"/>
  <c r="D26" i="1"/>
  <c r="E26" i="1" s="1"/>
  <c r="F26" i="1" s="1"/>
  <c r="D22" i="1"/>
  <c r="E22" i="1" s="1"/>
  <c r="F22" i="1" s="1"/>
  <c r="D17" i="1"/>
  <c r="E17" i="1" s="1"/>
  <c r="F17" i="1" s="1"/>
  <c r="D14" i="1"/>
  <c r="E14" i="1" s="1"/>
  <c r="F14" i="1" s="1"/>
  <c r="F32" i="1" l="1"/>
  <c r="E36" i="1" s="1"/>
</calcChain>
</file>

<file path=xl/sharedStrings.xml><?xml version="1.0" encoding="utf-8"?>
<sst xmlns="http://schemas.openxmlformats.org/spreadsheetml/2006/main" count="65" uniqueCount="55">
  <si>
    <t>Порт 1</t>
  </si>
  <si>
    <t>Судно</t>
  </si>
  <si>
    <t>Порт 2</t>
  </si>
  <si>
    <t>судно</t>
  </si>
  <si>
    <t>Порт 3</t>
  </si>
  <si>
    <t>Комплекс 1</t>
  </si>
  <si>
    <t>Комплекс 2</t>
  </si>
  <si>
    <t>Комплекс 3</t>
  </si>
  <si>
    <t>Расстояние</t>
  </si>
  <si>
    <t xml:space="preserve">прохода </t>
  </si>
  <si>
    <t>судном</t>
  </si>
  <si>
    <t xml:space="preserve">канала, </t>
  </si>
  <si>
    <t xml:space="preserve"> тыс. м</t>
  </si>
  <si>
    <t>тыс. ед. (GT)</t>
  </si>
  <si>
    <t>ИТОГО</t>
  </si>
  <si>
    <t>Длина канала, тыс. м</t>
  </si>
  <si>
    <t>Расходы по содержанию канала, включая прибыль, тыс. грн.</t>
  </si>
  <si>
    <t>Потеря доходов составит, тыс. грн.</t>
  </si>
  <si>
    <t>судов, проходящих  БДЛК при заходы в морские порты и</t>
  </si>
  <si>
    <t xml:space="preserve">Условный пример расчета ставок канального  сбора для </t>
  </si>
  <si>
    <t>перегруз.</t>
  </si>
  <si>
    <t>Порт,</t>
  </si>
  <si>
    <t>комплекс,</t>
  </si>
  <si>
    <t>заходящие в</t>
  </si>
  <si>
    <t>порт сула</t>
  </si>
  <si>
    <t>Ставка</t>
  </si>
  <si>
    <t xml:space="preserve">каналь- </t>
  </si>
  <si>
    <t>ного сбо-</t>
  </si>
  <si>
    <t>ра, грн./</t>
  </si>
  <si>
    <t>1GT</t>
  </si>
  <si>
    <t>Средняя удельная стоимость услуги, грн./1GT</t>
  </si>
  <si>
    <t>GT вошедшего</t>
  </si>
  <si>
    <t>в порт (пере-</t>
  </si>
  <si>
    <t>грузочный ком-</t>
  </si>
  <si>
    <t>плекс) судна</t>
  </si>
  <si>
    <t>Отношение рас-</t>
  </si>
  <si>
    <t>стояния прохода</t>
  </si>
  <si>
    <t>судном канала</t>
  </si>
  <si>
    <t xml:space="preserve"> к его общей</t>
  </si>
  <si>
    <t>длине, ед.</t>
  </si>
  <si>
    <t>Доходы от</t>
  </si>
  <si>
    <t>взимания</t>
  </si>
  <si>
    <t>рассчитан-</t>
  </si>
  <si>
    <t>ных ставок</t>
  </si>
  <si>
    <t xml:space="preserve">сбора, тыс.грн. </t>
  </si>
  <si>
    <t>Примечание.</t>
  </si>
  <si>
    <t xml:space="preserve">В произведенных расчетах принято, что в формуле расчета ставок </t>
  </si>
  <si>
    <t xml:space="preserve">канального сбора выражение ∑GT означает валовую вместимость всех обслужимаемых </t>
  </si>
  <si>
    <t>судов по всем портам канала. Принимать ∑GT как сумму валовых вместимостей всех</t>
  </si>
  <si>
    <t xml:space="preserve"> судов, обслуживаемых в каждом конкретном порту нельзя, так как любой частью канала </t>
  </si>
  <si>
    <t xml:space="preserve">пользуются суда, заходящие в другие порты канала. Это приведет к дублированию </t>
  </si>
  <si>
    <t>компесации одних и тех же затрат на содержание канала судами, заходящими в другие</t>
  </si>
  <si>
    <t xml:space="preserve"> порты канала и к необоснованному росту ставок канального сбора.</t>
  </si>
  <si>
    <t>Приложение 1</t>
  </si>
  <si>
    <t xml:space="preserve"> перегрузочные комплексы региона (по формуле проекта Методики)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</si>
</sst>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ill="1" applyBorder="1"/>
    <xf numFmtId="0" fontId="2" fillId="0" borderId="0" xfId="0" applyFont="1"/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6" xfId="0" applyFont="1" applyBorder="1"/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7" xfId="0" applyFont="1" applyBorder="1"/>
    <xf numFmtId="0" fontId="0" fillId="0" borderId="0" xfId="0" applyFont="1" applyAlignment="1">
      <alignment horizontal="left"/>
    </xf>
    <xf numFmtId="0" fontId="0" fillId="0" borderId="2" xfId="0" applyFont="1" applyBorder="1"/>
    <xf numFmtId="0" fontId="0" fillId="0" borderId="8" xfId="0" applyFont="1" applyBorder="1"/>
    <xf numFmtId="0" fontId="0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E36" sqref="E36"/>
    </sheetView>
  </sheetViews>
  <sheetFormatPr defaultRowHeight="14.4" x14ac:dyDescent="0.3"/>
  <cols>
    <col min="1" max="1" width="12.33203125" customWidth="1"/>
    <col min="2" max="2" width="14.33203125" customWidth="1"/>
    <col min="3" max="3" width="10.77734375" customWidth="1"/>
    <col min="4" max="4" width="18.33203125" customWidth="1"/>
    <col min="5" max="5" width="9.44140625" customWidth="1"/>
    <col min="6" max="6" width="15.44140625" customWidth="1"/>
    <col min="7" max="7" width="12" customWidth="1"/>
  </cols>
  <sheetData>
    <row r="1" spans="1:11" ht="15.6" x14ac:dyDescent="0.3">
      <c r="A1" s="17" t="s">
        <v>19</v>
      </c>
      <c r="B1" s="17"/>
      <c r="C1" s="17"/>
      <c r="D1" s="17"/>
      <c r="E1" s="17"/>
      <c r="F1" s="17" t="s">
        <v>53</v>
      </c>
      <c r="G1" s="17"/>
    </row>
    <row r="2" spans="1:11" ht="15.6" x14ac:dyDescent="0.3">
      <c r="A2" s="17" t="s">
        <v>18</v>
      </c>
      <c r="B2" s="17"/>
      <c r="C2" s="17"/>
      <c r="D2" s="17"/>
      <c r="E2" s="17"/>
      <c r="F2" s="17"/>
      <c r="G2" s="17"/>
    </row>
    <row r="3" spans="1:11" ht="16.2" thickBot="1" x14ac:dyDescent="0.35">
      <c r="A3" s="17" t="s">
        <v>54</v>
      </c>
      <c r="B3" s="17"/>
      <c r="C3" s="17"/>
      <c r="D3" s="17"/>
      <c r="E3" s="17"/>
      <c r="F3" s="17"/>
      <c r="G3" s="17"/>
    </row>
    <row r="4" spans="1:11" x14ac:dyDescent="0.3">
      <c r="A4" s="18" t="s">
        <v>21</v>
      </c>
      <c r="B4" s="19" t="s">
        <v>31</v>
      </c>
      <c r="C4" s="20" t="s">
        <v>8</v>
      </c>
      <c r="D4" s="20" t="s">
        <v>35</v>
      </c>
      <c r="E4" s="20" t="s">
        <v>25</v>
      </c>
      <c r="F4" s="20" t="s">
        <v>40</v>
      </c>
      <c r="G4" s="1"/>
      <c r="H4" s="1"/>
      <c r="I4" s="1"/>
      <c r="J4" s="1"/>
      <c r="K4" s="1"/>
    </row>
    <row r="5" spans="1:11" x14ac:dyDescent="0.3">
      <c r="A5" s="21" t="s">
        <v>20</v>
      </c>
      <c r="B5" s="22" t="s">
        <v>32</v>
      </c>
      <c r="C5" s="23" t="s">
        <v>9</v>
      </c>
      <c r="D5" s="23" t="s">
        <v>36</v>
      </c>
      <c r="E5" s="23" t="s">
        <v>26</v>
      </c>
      <c r="F5" s="23" t="s">
        <v>41</v>
      </c>
      <c r="G5" s="1"/>
      <c r="H5" s="1"/>
      <c r="I5" s="1"/>
      <c r="J5" s="1"/>
      <c r="K5" s="1"/>
    </row>
    <row r="6" spans="1:11" x14ac:dyDescent="0.3">
      <c r="A6" s="23" t="s">
        <v>22</v>
      </c>
      <c r="B6" s="24" t="s">
        <v>33</v>
      </c>
      <c r="C6" s="23" t="s">
        <v>10</v>
      </c>
      <c r="D6" s="23" t="s">
        <v>37</v>
      </c>
      <c r="E6" s="23" t="s">
        <v>27</v>
      </c>
      <c r="F6" s="23" t="s">
        <v>42</v>
      </c>
      <c r="G6" s="1"/>
      <c r="H6" s="1"/>
      <c r="I6" s="1"/>
      <c r="J6" s="1"/>
      <c r="K6" s="1"/>
    </row>
    <row r="7" spans="1:11" x14ac:dyDescent="0.3">
      <c r="A7" s="23" t="s">
        <v>23</v>
      </c>
      <c r="B7" s="22" t="s">
        <v>34</v>
      </c>
      <c r="C7" s="23" t="s">
        <v>11</v>
      </c>
      <c r="D7" s="25" t="s">
        <v>38</v>
      </c>
      <c r="E7" s="23" t="s">
        <v>28</v>
      </c>
      <c r="F7" s="23" t="s">
        <v>43</v>
      </c>
      <c r="G7" s="16"/>
      <c r="H7" s="1"/>
      <c r="I7" s="1"/>
      <c r="J7" s="1"/>
      <c r="K7" s="1"/>
    </row>
    <row r="8" spans="1:11" ht="15" thickBot="1" x14ac:dyDescent="0.35">
      <c r="A8" s="26" t="s">
        <v>24</v>
      </c>
      <c r="B8" s="27" t="s">
        <v>13</v>
      </c>
      <c r="C8" s="26" t="s">
        <v>12</v>
      </c>
      <c r="D8" s="26" t="s">
        <v>39</v>
      </c>
      <c r="E8" s="26" t="s">
        <v>29</v>
      </c>
      <c r="F8" s="26" t="s">
        <v>44</v>
      </c>
      <c r="G8" s="1"/>
    </row>
    <row r="9" spans="1:11" x14ac:dyDescent="0.3">
      <c r="A9" s="4" t="s">
        <v>0</v>
      </c>
      <c r="B9" s="6"/>
      <c r="C9" s="2"/>
      <c r="D9" s="2"/>
      <c r="E9" s="2"/>
      <c r="F9" s="2"/>
      <c r="G9" s="1"/>
    </row>
    <row r="10" spans="1:11" x14ac:dyDescent="0.3">
      <c r="A10" s="3" t="s">
        <v>1</v>
      </c>
      <c r="B10" s="6">
        <v>18000</v>
      </c>
      <c r="C10" s="3">
        <v>80</v>
      </c>
      <c r="D10" s="3">
        <v>1</v>
      </c>
      <c r="E10" s="2">
        <f>E35*D10</f>
        <v>0.5</v>
      </c>
      <c r="F10" s="2">
        <f>E10*B10*2</f>
        <v>18000</v>
      </c>
      <c r="G10" s="1"/>
    </row>
    <row r="11" spans="1:11" x14ac:dyDescent="0.3">
      <c r="A11" s="3" t="s">
        <v>1</v>
      </c>
      <c r="B11" s="6">
        <v>7500</v>
      </c>
      <c r="C11" s="3">
        <v>80</v>
      </c>
      <c r="D11" s="3">
        <v>1</v>
      </c>
      <c r="E11" s="2">
        <f>E35*D11</f>
        <v>0.5</v>
      </c>
      <c r="F11" s="2">
        <f>E11*B11*2</f>
        <v>7500</v>
      </c>
      <c r="G11" s="1"/>
    </row>
    <row r="12" spans="1:11" x14ac:dyDescent="0.3">
      <c r="A12" s="3"/>
      <c r="B12" s="6"/>
      <c r="C12" s="3"/>
      <c r="D12" s="3"/>
      <c r="E12" s="2"/>
      <c r="F12" s="2"/>
      <c r="G12" s="1"/>
    </row>
    <row r="13" spans="1:11" x14ac:dyDescent="0.3">
      <c r="A13" s="5" t="s">
        <v>2</v>
      </c>
      <c r="B13" s="6"/>
      <c r="C13" s="3"/>
      <c r="D13" s="3"/>
      <c r="E13" s="2"/>
      <c r="F13" s="2"/>
      <c r="G13" s="1"/>
    </row>
    <row r="14" spans="1:11" x14ac:dyDescent="0.3">
      <c r="A14" s="3" t="s">
        <v>3</v>
      </c>
      <c r="B14" s="6">
        <v>12000</v>
      </c>
      <c r="C14" s="3">
        <v>35</v>
      </c>
      <c r="D14" s="3">
        <f>C14/E33</f>
        <v>0.4375</v>
      </c>
      <c r="E14" s="2">
        <f>E35*D14</f>
        <v>0.21875</v>
      </c>
      <c r="F14" s="2">
        <f>E14*B14*2</f>
        <v>5250</v>
      </c>
      <c r="G14" s="1"/>
    </row>
    <row r="15" spans="1:11" x14ac:dyDescent="0.3">
      <c r="A15" s="3"/>
      <c r="B15" s="6"/>
      <c r="C15" s="3"/>
      <c r="D15" s="3"/>
      <c r="E15" s="2"/>
      <c r="F15" s="2"/>
      <c r="G15" s="1"/>
    </row>
    <row r="16" spans="1:11" x14ac:dyDescent="0.3">
      <c r="A16" s="5" t="s">
        <v>4</v>
      </c>
      <c r="B16" s="6"/>
      <c r="C16" s="3"/>
      <c r="D16" s="3"/>
      <c r="E16" s="2"/>
      <c r="F16" s="2"/>
      <c r="G16" s="1"/>
    </row>
    <row r="17" spans="1:7" x14ac:dyDescent="0.3">
      <c r="A17" s="3" t="s">
        <v>1</v>
      </c>
      <c r="B17" s="6">
        <v>6200</v>
      </c>
      <c r="C17" s="3">
        <v>55</v>
      </c>
      <c r="D17" s="3">
        <f>C17/E33</f>
        <v>0.6875</v>
      </c>
      <c r="E17" s="2">
        <f>E35*D17</f>
        <v>0.34375</v>
      </c>
      <c r="F17" s="2">
        <f>E17*B17*2</f>
        <v>4262.5</v>
      </c>
      <c r="G17" s="1"/>
    </row>
    <row r="18" spans="1:7" x14ac:dyDescent="0.3">
      <c r="A18" s="3" t="s">
        <v>1</v>
      </c>
      <c r="B18" s="6">
        <v>15800</v>
      </c>
      <c r="C18" s="3">
        <v>55</v>
      </c>
      <c r="D18" s="3">
        <v>0.6875</v>
      </c>
      <c r="E18" s="2">
        <f>E35*D18</f>
        <v>0.34375</v>
      </c>
      <c r="F18" s="2">
        <f>E18*B18*2</f>
        <v>10862.5</v>
      </c>
      <c r="G18" s="1"/>
    </row>
    <row r="19" spans="1:7" x14ac:dyDescent="0.3">
      <c r="A19" s="3" t="s">
        <v>1</v>
      </c>
      <c r="B19" s="6">
        <v>7000</v>
      </c>
      <c r="C19" s="3">
        <v>55</v>
      </c>
      <c r="D19" s="3">
        <v>0.6875</v>
      </c>
      <c r="E19" s="2">
        <f>E35*D19</f>
        <v>0.34375</v>
      </c>
      <c r="F19" s="2">
        <f>E19*B19*2</f>
        <v>4812.5</v>
      </c>
      <c r="G19" s="1"/>
    </row>
    <row r="20" spans="1:7" x14ac:dyDescent="0.3">
      <c r="A20" s="3"/>
      <c r="B20" s="6"/>
      <c r="C20" s="3"/>
      <c r="D20" s="3"/>
      <c r="E20" s="2"/>
      <c r="F20" s="2"/>
      <c r="G20" s="1"/>
    </row>
    <row r="21" spans="1:7" x14ac:dyDescent="0.3">
      <c r="A21" s="5" t="s">
        <v>5</v>
      </c>
      <c r="B21" s="6"/>
      <c r="C21" s="3"/>
      <c r="D21" s="3"/>
      <c r="E21" s="2"/>
      <c r="F21" s="2"/>
      <c r="G21" s="1"/>
    </row>
    <row r="22" spans="1:7" x14ac:dyDescent="0.3">
      <c r="A22" s="3" t="s">
        <v>1</v>
      </c>
      <c r="B22" s="6">
        <v>18000</v>
      </c>
      <c r="C22" s="3">
        <v>65</v>
      </c>
      <c r="D22" s="3">
        <f>C22/E33</f>
        <v>0.8125</v>
      </c>
      <c r="E22" s="2">
        <f>E35*D22</f>
        <v>0.40625</v>
      </c>
      <c r="F22" s="2">
        <f>E22*B22*2</f>
        <v>14625</v>
      </c>
      <c r="G22" s="1"/>
    </row>
    <row r="23" spans="1:7" x14ac:dyDescent="0.3">
      <c r="A23" s="3" t="s">
        <v>1</v>
      </c>
      <c r="B23" s="6">
        <v>10500</v>
      </c>
      <c r="C23" s="3">
        <v>65</v>
      </c>
      <c r="D23" s="3">
        <v>0.8125</v>
      </c>
      <c r="E23" s="2">
        <f>E35*D23</f>
        <v>0.40625</v>
      </c>
      <c r="F23" s="2">
        <f>E23*B23*2</f>
        <v>8531.25</v>
      </c>
      <c r="G23" s="1"/>
    </row>
    <row r="24" spans="1:7" x14ac:dyDescent="0.3">
      <c r="A24" s="3"/>
      <c r="B24" s="6"/>
      <c r="C24" s="3"/>
      <c r="D24" s="3"/>
      <c r="E24" s="2"/>
      <c r="F24" s="2"/>
      <c r="G24" s="1"/>
    </row>
    <row r="25" spans="1:7" x14ac:dyDescent="0.3">
      <c r="A25" s="5" t="s">
        <v>6</v>
      </c>
      <c r="B25" s="6"/>
      <c r="C25" s="3"/>
      <c r="D25" s="3"/>
      <c r="E25" s="2"/>
      <c r="F25" s="2"/>
      <c r="G25" s="1"/>
    </row>
    <row r="26" spans="1:7" x14ac:dyDescent="0.3">
      <c r="A26" s="3" t="s">
        <v>1</v>
      </c>
      <c r="B26" s="6">
        <v>6800</v>
      </c>
      <c r="C26" s="3">
        <v>75</v>
      </c>
      <c r="D26" s="3">
        <f>C26/E33</f>
        <v>0.9375</v>
      </c>
      <c r="E26" s="2">
        <f>E35*D26</f>
        <v>0.46875</v>
      </c>
      <c r="F26" s="2">
        <f>E26*B26*2</f>
        <v>6375</v>
      </c>
      <c r="G26" s="1"/>
    </row>
    <row r="27" spans="1:7" x14ac:dyDescent="0.3">
      <c r="A27" s="3" t="s">
        <v>1</v>
      </c>
      <c r="B27" s="6">
        <v>5200</v>
      </c>
      <c r="C27" s="3">
        <v>75</v>
      </c>
      <c r="D27" s="3">
        <v>0.9375</v>
      </c>
      <c r="E27" s="2">
        <f>E35*D27</f>
        <v>0.46875</v>
      </c>
      <c r="F27" s="2">
        <f>E27*B27*2</f>
        <v>4875</v>
      </c>
      <c r="G27" s="1"/>
    </row>
    <row r="28" spans="1:7" x14ac:dyDescent="0.3">
      <c r="A28" s="3" t="s">
        <v>1</v>
      </c>
      <c r="B28" s="6">
        <v>13000</v>
      </c>
      <c r="C28" s="3">
        <v>75</v>
      </c>
      <c r="D28" s="3">
        <v>0.9375</v>
      </c>
      <c r="E28" s="2">
        <f>E35*D28</f>
        <v>0.46875</v>
      </c>
      <c r="F28" s="2">
        <f>E28*B28*2</f>
        <v>12187.5</v>
      </c>
      <c r="G28" s="1"/>
    </row>
    <row r="29" spans="1:7" x14ac:dyDescent="0.3">
      <c r="A29" s="3"/>
      <c r="B29" s="6"/>
      <c r="C29" s="3"/>
      <c r="D29" s="3"/>
      <c r="E29" s="2"/>
      <c r="F29" s="2"/>
      <c r="G29" s="1"/>
    </row>
    <row r="30" spans="1:7" x14ac:dyDescent="0.3">
      <c r="A30" s="5" t="s">
        <v>7</v>
      </c>
      <c r="B30" s="6"/>
      <c r="C30" s="3"/>
      <c r="D30" s="3"/>
      <c r="E30" s="2"/>
      <c r="F30" s="2"/>
      <c r="G30" s="1"/>
    </row>
    <row r="31" spans="1:7" ht="15" thickBot="1" x14ac:dyDescent="0.35">
      <c r="A31" s="3" t="s">
        <v>1</v>
      </c>
      <c r="B31" s="6">
        <v>10000</v>
      </c>
      <c r="C31" s="3">
        <v>50</v>
      </c>
      <c r="D31" s="3">
        <f>C31/E33</f>
        <v>0.625</v>
      </c>
      <c r="E31" s="2">
        <f>E35*D31</f>
        <v>0.3125</v>
      </c>
      <c r="F31" s="2">
        <f>E31*B31*2</f>
        <v>6250</v>
      </c>
      <c r="G31" s="1"/>
    </row>
    <row r="32" spans="1:7" ht="15" thickBot="1" x14ac:dyDescent="0.35">
      <c r="A32" s="9" t="s">
        <v>14</v>
      </c>
      <c r="B32" s="11">
        <f>SUM(B10:B31)</f>
        <v>130000</v>
      </c>
      <c r="C32" s="10"/>
      <c r="D32" s="7"/>
      <c r="E32" s="7"/>
      <c r="F32" s="8">
        <f>SUM(F10:F31)</f>
        <v>103531.25</v>
      </c>
      <c r="G32" s="1"/>
    </row>
    <row r="33" spans="1:5" x14ac:dyDescent="0.3">
      <c r="A33" s="13" t="s">
        <v>15</v>
      </c>
      <c r="B33" s="12"/>
      <c r="C33" s="13"/>
      <c r="D33" s="13"/>
      <c r="E33" s="12">
        <v>80</v>
      </c>
    </row>
    <row r="34" spans="1:5" x14ac:dyDescent="0.3">
      <c r="A34" s="13" t="s">
        <v>16</v>
      </c>
      <c r="B34" s="12"/>
      <c r="C34" s="13"/>
      <c r="D34" s="13"/>
      <c r="E34" s="12">
        <v>130000</v>
      </c>
    </row>
    <row r="35" spans="1:5" x14ac:dyDescent="0.3">
      <c r="A35" s="13" t="s">
        <v>30</v>
      </c>
      <c r="B35" s="12"/>
      <c r="C35" s="13"/>
      <c r="D35" s="13"/>
      <c r="E35" s="14">
        <f>E34/B32/2</f>
        <v>0.5</v>
      </c>
    </row>
    <row r="36" spans="1:5" x14ac:dyDescent="0.3">
      <c r="A36" s="13" t="s">
        <v>17</v>
      </c>
      <c r="B36" s="12"/>
      <c r="C36" s="13"/>
      <c r="D36" s="13"/>
      <c r="E36" s="15">
        <f>E34-F32</f>
        <v>26468.75</v>
      </c>
    </row>
    <row r="38" spans="1:5" x14ac:dyDescent="0.3">
      <c r="A38" s="13" t="s">
        <v>45</v>
      </c>
      <c r="B38" t="s">
        <v>46</v>
      </c>
    </row>
    <row r="39" spans="1:5" x14ac:dyDescent="0.3">
      <c r="A39" t="s">
        <v>47</v>
      </c>
    </row>
    <row r="40" spans="1:5" x14ac:dyDescent="0.3">
      <c r="A40" t="s">
        <v>48</v>
      </c>
    </row>
    <row r="41" spans="1:5" x14ac:dyDescent="0.3">
      <c r="A41" t="s">
        <v>49</v>
      </c>
    </row>
    <row r="42" spans="1:5" x14ac:dyDescent="0.3">
      <c r="A42" t="s">
        <v>50</v>
      </c>
    </row>
    <row r="43" spans="1:5" x14ac:dyDescent="0.3">
      <c r="A43" t="s">
        <v>51</v>
      </c>
    </row>
    <row r="44" spans="1:5" x14ac:dyDescent="0.3">
      <c r="A44" t="s">
        <v>52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Yuzer</cp:lastModifiedBy>
  <cp:lastPrinted>2016-04-29T06:38:16Z</cp:lastPrinted>
  <dcterms:created xsi:type="dcterms:W3CDTF">2016-04-23T14:52:27Z</dcterms:created>
  <dcterms:modified xsi:type="dcterms:W3CDTF">2016-06-07T22:02:30Z</dcterms:modified>
</cp:coreProperties>
</file>